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3"/>
  </bookViews>
  <sheets>
    <sheet name="house" sheetId="1" r:id="rId1"/>
    <sheet name="maintenance" sheetId="2" r:id="rId2"/>
    <sheet name="club" sheetId="3" r:id="rId3"/>
    <sheet name="balance sheet" sheetId="4" r:id="rId4"/>
  </sheets>
  <definedNames>
    <definedName name="_xlnm.Print_Area" localSheetId="3">'balance sheet'!$A$1:$R$49</definedName>
  </definedNames>
  <calcPr fullCalcOnLoad="1"/>
</workbook>
</file>

<file path=xl/comments4.xml><?xml version="1.0" encoding="utf-8"?>
<comments xmlns="http://schemas.openxmlformats.org/spreadsheetml/2006/main">
  <authors>
    <author>Laura McIntosh</author>
  </authors>
  <commentList>
    <comment ref="A1" authorId="0">
      <text>
        <r>
          <rPr>
            <b/>
            <sz val="9"/>
            <rFont val="Tahoma"/>
            <family val="2"/>
          </rPr>
          <t>Laura McIntosh: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<sst xmlns="http://schemas.openxmlformats.org/spreadsheetml/2006/main" count="137" uniqueCount="90">
  <si>
    <t>Daniel Stewart's &amp; Melville College Club</t>
  </si>
  <si>
    <t>House Account</t>
  </si>
  <si>
    <t>£</t>
  </si>
  <si>
    <t>Bar income</t>
  </si>
  <si>
    <t>Bar cost of sales</t>
  </si>
  <si>
    <t>Bar gross profit</t>
  </si>
  <si>
    <t>Total gross profit</t>
  </si>
  <si>
    <t>Heat &amp; light</t>
  </si>
  <si>
    <t>Telephone</t>
  </si>
  <si>
    <t>Sundries</t>
  </si>
  <si>
    <t>Insurance</t>
  </si>
  <si>
    <t>Surplus carried forward</t>
  </si>
  <si>
    <t>Clubhouse Maintenance Fund</t>
  </si>
  <si>
    <t>Income</t>
  </si>
  <si>
    <t>Expenditure</t>
  </si>
  <si>
    <t>Miscellaneous</t>
  </si>
  <si>
    <t>Income less expenditure</t>
  </si>
  <si>
    <t>Transfers</t>
  </si>
  <si>
    <t>Balance brought forward</t>
  </si>
  <si>
    <t>Balance Sheet</t>
  </si>
  <si>
    <t>Assets</t>
  </si>
  <si>
    <t>Bar stock</t>
  </si>
  <si>
    <t>Debtors and accrued income</t>
  </si>
  <si>
    <t>Cash at bank and in hand</t>
  </si>
  <si>
    <t>Liabilities</t>
  </si>
  <si>
    <t>Creditors falling due within one year</t>
  </si>
  <si>
    <t>Net current assets</t>
  </si>
  <si>
    <t>Creditors falling due after more than one year</t>
  </si>
  <si>
    <t>Net assets</t>
  </si>
  <si>
    <t>Represented by</t>
  </si>
  <si>
    <t>Hire income</t>
  </si>
  <si>
    <t>Transfer to Clubhouse Maintenance Fund</t>
  </si>
  <si>
    <t>Sponsorship</t>
  </si>
  <si>
    <t>Sale of cuff-links &amp; ties</t>
  </si>
  <si>
    <t>Surplus for year</t>
  </si>
  <si>
    <t>Clubhouse Maintenance Reserve</t>
  </si>
  <si>
    <t xml:space="preserve">Clubhouse Maintenance Reserve </t>
  </si>
  <si>
    <t>Surplus on House activities</t>
  </si>
  <si>
    <t>Income &amp; Expenditure Account</t>
  </si>
  <si>
    <t>General Fund</t>
  </si>
  <si>
    <t>Balance carried forward (General Fund)</t>
  </si>
  <si>
    <t>Loan from Belhaven Brewery</t>
  </si>
  <si>
    <t>Club's share of replacing Crockery/Cutlery</t>
  </si>
  <si>
    <t>Investment Portfolio at cost</t>
  </si>
  <si>
    <t>Deferred subscription income</t>
  </si>
  <si>
    <t>Proposed transfer from House Account</t>
  </si>
  <si>
    <t>Investment income</t>
  </si>
  <si>
    <t>Secretary and Treasurer</t>
  </si>
  <si>
    <t>Non-current liabilities</t>
  </si>
  <si>
    <t>Provision for Distribution to Affiliated Clubs</t>
  </si>
  <si>
    <t>Collegian &amp; FP News</t>
  </si>
  <si>
    <t xml:space="preserve"> </t>
  </si>
  <si>
    <t>Transfer to Clubhouse Maintenance Reserve</t>
  </si>
  <si>
    <t>Corporation Tax</t>
  </si>
  <si>
    <t>Rent paid to ESMS</t>
  </si>
  <si>
    <t>Opinion</t>
  </si>
  <si>
    <t>Transfer from House Account</t>
  </si>
  <si>
    <t>Transfer to General Fund</t>
  </si>
  <si>
    <t>Financial Charges</t>
  </si>
  <si>
    <t xml:space="preserve">Catering income </t>
  </si>
  <si>
    <t>Advertising</t>
  </si>
  <si>
    <t>Member charges</t>
  </si>
  <si>
    <t>Life subscriptions - annual remittance from ESMS</t>
  </si>
  <si>
    <t>FP Events and expenses</t>
  </si>
  <si>
    <t>Signed:</t>
  </si>
  <si>
    <t xml:space="preserve">Date: </t>
  </si>
  <si>
    <t>Website Design</t>
  </si>
  <si>
    <t>Expenditure:</t>
  </si>
  <si>
    <t>Transfer from deferred income</t>
  </si>
  <si>
    <t>Other mailings</t>
  </si>
  <si>
    <t>CCTV</t>
  </si>
  <si>
    <t>Bar Manager</t>
  </si>
  <si>
    <t>Bar Wages</t>
  </si>
  <si>
    <t>TV package</t>
  </si>
  <si>
    <t>Accountancy package cover and maintenance</t>
  </si>
  <si>
    <t>Projector</t>
  </si>
  <si>
    <t>Lift investigation costs</t>
  </si>
  <si>
    <t>Surplus for the year</t>
  </si>
  <si>
    <t>Postage, Stationery and printing</t>
  </si>
  <si>
    <t>As at 31st August 2020</t>
  </si>
  <si>
    <t>Balance as at 1st September 2019</t>
  </si>
  <si>
    <t>Balance as at 31st August 2020</t>
  </si>
  <si>
    <t>Taxis</t>
  </si>
  <si>
    <t>Furniture</t>
  </si>
  <si>
    <t>Defibrillator - donation</t>
  </si>
  <si>
    <t>Defibrillator (purchase of )</t>
  </si>
  <si>
    <t>ended 31st August 2020.</t>
  </si>
  <si>
    <t>I have prepared the accounts on pages 1 to 4 in accordance</t>
  </si>
  <si>
    <t xml:space="preserve">with the books and records of the Club for the year </t>
  </si>
  <si>
    <t>Laura McIntosh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</si>
</sst>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_-* #,##0.000_-;\-* #,##0.000_-;_-* &quot;-&quot;??_-;_-@_-"/>
    <numFmt numFmtId="168" formatCode="_-* #,##0.0000_-;\-* #,##0.0000_-;_-* &quot;-&quot;??_-;_-@_-"/>
    <numFmt numFmtId="169" formatCode="_-&quot;£&quot;* #,##0.0_-;\-&quot;£&quot;* #,##0.0_-;_-&quot;£&quot;* &quot;-&quot;??_-;_-@_-"/>
    <numFmt numFmtId="170" formatCode="_-&quot;£&quot;* #,##0_-;\-&quot;£&quot;* #,##0_-;_-&quot;£&quot;* &quot;-&quot;??_-;_-@_-"/>
    <numFmt numFmtId="171" formatCode="[$-809]dd\ mmmm\ yyyy"/>
    <numFmt numFmtId="172" formatCode="#,##0;\(#,##0\)"/>
    <numFmt numFmtId="173" formatCode="_-* #,##0_-;\-* #,##0_-;_-* &quot;(&quot;??_-;_-@_-&quot;)&quot;"/>
    <numFmt numFmtId="174" formatCode="0.0"/>
    <numFmt numFmtId="175" formatCode="0.000"/>
    <numFmt numFmtId="176" formatCode="_-* #,##0.00000_-;\-* #,##0.00000_-;_-* &quot;-&quot;??_-;_-@_-"/>
    <numFmt numFmtId="177" formatCode="_-* #,##0.000000_-;\-* #,##0.000000_-;_-* &quot;-&quot;??_-;_-@_-"/>
    <numFmt numFmtId="178" formatCode="#,##0;\(#,##0\);\-"/>
    <numFmt numFmtId="179" formatCode="#,##0.00;\(#,##0.00\)"/>
    <numFmt numFmtId="180" formatCode="#,##0.00;\(#,##0.00\);\-"/>
    <numFmt numFmtId="181" formatCode="#,##0.0;\(#,##0.0\);\-"/>
    <numFmt numFmtId="182" formatCode="0.0000"/>
    <numFmt numFmtId="183" formatCode="&quot;£&quot;#,##0.00"/>
    <numFmt numFmtId="184" formatCode="0.000%"/>
    <numFmt numFmtId="185" formatCode="#,##0.000;\(#,##0.000\);\-"/>
    <numFmt numFmtId="186" formatCode="#,##0.0000;\(#,##0.0000\);\-"/>
    <numFmt numFmtId="187" formatCode="#,##0.00000;\(#,##0.00000\);\-"/>
    <numFmt numFmtId="188" formatCode="#,##0.000000;\(#,##0.000000\);\-"/>
    <numFmt numFmtId="189" formatCode="#,##0.0000000;\(#,##0.0000000\);\-"/>
    <numFmt numFmtId="190" formatCode="#,##0.00000000;\(#,##0.00000000\);\-"/>
    <numFmt numFmtId="191" formatCode="_-* #,##0.0_-;\-* #,##0.0_-;_-* &quot;-&quot;_-;_-@_-"/>
    <numFmt numFmtId="192" formatCode="_-* #,##0.00_-;\-* #,##0.00_-;_-* &quot;-&quot;_-;_-@_-"/>
    <numFmt numFmtId="193" formatCode="_-* #,##0.0_-;\-* #,##0.0_-;_-* &quot;-&quot;?_-;_-@_-"/>
    <numFmt numFmtId="194" formatCode="[$-F800]dddd\,\ mmmm\ dd\,\ yyyy"/>
    <numFmt numFmtId="195" formatCode="_-* #,##0.000_-;\-* #,##0.000_-;_-* &quot;-&quot;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Bradley Hand ITC"/>
      <family val="4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3" fontId="1" fillId="0" borderId="0" xfId="42" applyNumberFormat="1" applyFont="1" applyAlignment="1">
      <alignment/>
    </xf>
    <xf numFmtId="43" fontId="1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178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41" fontId="0" fillId="0" borderId="0" xfId="42" applyNumberFormat="1" applyFont="1" applyBorder="1" applyAlignment="1">
      <alignment/>
    </xf>
    <xf numFmtId="43" fontId="1" fillId="0" borderId="0" xfId="0" applyNumberFormat="1" applyFont="1" applyAlignment="1" quotePrefix="1">
      <alignment horizontal="center"/>
    </xf>
    <xf numFmtId="43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Fill="1" applyAlignment="1">
      <alignment/>
    </xf>
    <xf numFmtId="165" fontId="1" fillId="0" borderId="0" xfId="42" applyNumberFormat="1" applyFont="1" applyFill="1" applyAlignment="1">
      <alignment/>
    </xf>
    <xf numFmtId="41" fontId="1" fillId="0" borderId="0" xfId="42" applyNumberFormat="1" applyFont="1" applyBorder="1" applyAlignment="1">
      <alignment/>
    </xf>
    <xf numFmtId="41" fontId="1" fillId="0" borderId="0" xfId="42" applyNumberFormat="1" applyFont="1" applyAlignment="1">
      <alignment/>
    </xf>
    <xf numFmtId="41" fontId="1" fillId="0" borderId="10" xfId="42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1" xfId="42" applyNumberFormat="1" applyFont="1" applyBorder="1" applyAlignment="1">
      <alignment/>
    </xf>
    <xf numFmtId="0" fontId="6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1" fontId="7" fillId="0" borderId="0" xfId="42" applyNumberFormat="1" applyFont="1" applyFill="1" applyAlignment="1">
      <alignment/>
    </xf>
    <xf numFmtId="165" fontId="1" fillId="0" borderId="0" xfId="42" applyNumberFormat="1" applyFont="1" applyAlignment="1">
      <alignment/>
    </xf>
    <xf numFmtId="165" fontId="1" fillId="0" borderId="1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178" fontId="1" fillId="0" borderId="0" xfId="42" applyNumberFormat="1" applyFont="1" applyAlignment="1">
      <alignment/>
    </xf>
    <xf numFmtId="165" fontId="1" fillId="0" borderId="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65" fontId="1" fillId="0" borderId="0" xfId="42" applyNumberFormat="1" applyFont="1" applyFill="1" applyAlignment="1">
      <alignment/>
    </xf>
    <xf numFmtId="165" fontId="1" fillId="0" borderId="10" xfId="42" applyNumberFormat="1" applyFont="1" applyFill="1" applyBorder="1" applyAlignment="1">
      <alignment/>
    </xf>
    <xf numFmtId="165" fontId="3" fillId="0" borderId="0" xfId="59" applyNumberFormat="1" applyFont="1" applyFill="1" applyAlignment="1">
      <alignment/>
    </xf>
    <xf numFmtId="166" fontId="0" fillId="0" borderId="0" xfId="59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1" fillId="0" borderId="12" xfId="42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78" fontId="1" fillId="0" borderId="0" xfId="42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Alignment="1" quotePrefix="1">
      <alignment/>
    </xf>
    <xf numFmtId="41" fontId="1" fillId="0" borderId="0" xfId="42" applyNumberFormat="1" applyFont="1" applyFill="1" applyAlignment="1">
      <alignment/>
    </xf>
    <xf numFmtId="165" fontId="1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0" fontId="30" fillId="0" borderId="0" xfId="0" applyFont="1" applyFill="1" applyAlignment="1" quotePrefix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78" fontId="0" fillId="0" borderId="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30" fillId="0" borderId="0" xfId="0" applyNumberFormat="1" applyFont="1" applyAlignment="1">
      <alignment/>
    </xf>
    <xf numFmtId="165" fontId="1" fillId="0" borderId="0" xfId="0" applyNumberFormat="1" applyFont="1" applyFill="1" applyAlignment="1" quotePrefix="1">
      <alignment horizontal="center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Alignment="1" quotePrefix="1">
      <alignment horizontal="center"/>
    </xf>
    <xf numFmtId="165" fontId="1" fillId="0" borderId="0" xfId="0" applyNumberFormat="1" applyFont="1" applyAlignment="1">
      <alignment/>
    </xf>
    <xf numFmtId="165" fontId="1" fillId="0" borderId="0" xfId="42" applyNumberFormat="1" applyFont="1" applyBorder="1" applyAlignment="1">
      <alignment/>
    </xf>
    <xf numFmtId="41" fontId="1" fillId="0" borderId="0" xfId="0" applyNumberFormat="1" applyFont="1" applyAlignment="1" quotePrefix="1">
      <alignment horizontal="center"/>
    </xf>
    <xf numFmtId="41" fontId="1" fillId="0" borderId="0" xfId="0" applyNumberFormat="1" applyFont="1" applyAlignment="1">
      <alignment/>
    </xf>
    <xf numFmtId="41" fontId="1" fillId="0" borderId="0" xfId="42" applyNumberFormat="1" applyFont="1" applyAlignment="1">
      <alignment/>
    </xf>
    <xf numFmtId="41" fontId="1" fillId="0" borderId="12" xfId="42" applyNumberFormat="1" applyFont="1" applyBorder="1" applyAlignment="1">
      <alignment/>
    </xf>
    <xf numFmtId="172" fontId="1" fillId="0" borderId="0" xfId="42" applyNumberFormat="1" applyFont="1" applyAlignment="1">
      <alignment/>
    </xf>
    <xf numFmtId="172" fontId="1" fillId="0" borderId="0" xfId="42" applyNumberFormat="1" applyFont="1" applyFill="1" applyAlignment="1">
      <alignment/>
    </xf>
    <xf numFmtId="172" fontId="1" fillId="0" borderId="10" xfId="42" applyNumberFormat="1" applyFont="1" applyBorder="1" applyAlignment="1">
      <alignment/>
    </xf>
    <xf numFmtId="172" fontId="1" fillId="0" borderId="0" xfId="42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ont="1" applyFill="1" applyAlignment="1">
      <alignment/>
    </xf>
    <xf numFmtId="172" fontId="1" fillId="0" borderId="12" xfId="42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1" fillId="0" borderId="11" xfId="42" applyNumberFormat="1" applyFont="1" applyFill="1" applyBorder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SheetLayoutView="75" zoomScalePageLayoutView="0" workbookViewId="0" topLeftCell="A16">
      <selection activeCell="G43" sqref="G43"/>
    </sheetView>
  </sheetViews>
  <sheetFormatPr defaultColWidth="9.140625" defaultRowHeight="12.75"/>
  <cols>
    <col min="7" max="7" width="11.421875" style="0" bestFit="1" customWidth="1"/>
    <col min="10" max="10" width="11.8515625" style="0" customWidth="1"/>
    <col min="11" max="11" width="8.8515625" style="0" customWidth="1"/>
  </cols>
  <sheetData>
    <row r="1" spans="1:19" ht="12.75">
      <c r="A1" s="4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2.75">
      <c r="A2" s="4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.75">
      <c r="A3" s="4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.75">
      <c r="A4" s="19" t="s">
        <v>79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2.75">
      <c r="A5" s="13"/>
      <c r="B5" s="13"/>
      <c r="C5" s="13"/>
      <c r="D5" s="13"/>
      <c r="E5" s="13"/>
      <c r="F5" s="13"/>
      <c r="G5" s="43">
        <v>2020</v>
      </c>
      <c r="H5" s="13"/>
      <c r="I5" s="13"/>
      <c r="J5" s="43">
        <v>2019</v>
      </c>
      <c r="K5" s="13"/>
      <c r="L5" s="13"/>
      <c r="M5" s="13"/>
      <c r="N5" s="13"/>
      <c r="O5" s="13"/>
      <c r="P5" s="13"/>
      <c r="Q5" s="13"/>
      <c r="R5" s="13"/>
      <c r="S5" s="13"/>
    </row>
    <row r="6" spans="1:19" ht="12.75">
      <c r="A6" s="13"/>
      <c r="B6" s="13"/>
      <c r="C6" s="13"/>
      <c r="D6" s="13"/>
      <c r="E6" s="13"/>
      <c r="F6" s="13"/>
      <c r="G6" s="67" t="s">
        <v>2</v>
      </c>
      <c r="H6" s="13"/>
      <c r="I6" s="13"/>
      <c r="J6" s="67" t="s">
        <v>2</v>
      </c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13"/>
      <c r="B7" s="13"/>
      <c r="C7" s="13"/>
      <c r="D7" s="13"/>
      <c r="E7" s="13"/>
      <c r="F7" s="13"/>
      <c r="G7" s="68"/>
      <c r="H7" s="13"/>
      <c r="I7" s="13"/>
      <c r="J7" s="68"/>
      <c r="K7" s="13"/>
      <c r="L7" s="13"/>
      <c r="M7" s="13"/>
      <c r="N7" s="13"/>
      <c r="O7" s="13"/>
      <c r="P7" s="13"/>
      <c r="Q7" s="13"/>
      <c r="R7" s="13"/>
      <c r="S7" s="13"/>
    </row>
    <row r="8" spans="1:22" ht="12.75">
      <c r="A8" s="13" t="s">
        <v>3</v>
      </c>
      <c r="B8" s="13"/>
      <c r="C8" s="13"/>
      <c r="D8" s="13"/>
      <c r="E8" s="13"/>
      <c r="F8" s="13"/>
      <c r="G8" s="44">
        <v>64311.8</v>
      </c>
      <c r="H8" s="13"/>
      <c r="I8" s="13"/>
      <c r="J8" s="44">
        <v>84724</v>
      </c>
      <c r="K8" s="13"/>
      <c r="L8" s="13"/>
      <c r="M8" s="13"/>
      <c r="N8" s="13"/>
      <c r="O8" s="57"/>
      <c r="P8" s="13"/>
      <c r="Q8" s="13"/>
      <c r="R8" s="32"/>
      <c r="S8" s="31"/>
      <c r="T8" s="18"/>
      <c r="U8" s="18"/>
      <c r="V8" s="18"/>
    </row>
    <row r="9" spans="1:22" ht="12.75">
      <c r="A9" s="13" t="s">
        <v>4</v>
      </c>
      <c r="B9" s="13"/>
      <c r="C9" s="13"/>
      <c r="D9" s="13"/>
      <c r="E9" s="13"/>
      <c r="F9" s="13"/>
      <c r="G9" s="44">
        <v>30044.69</v>
      </c>
      <c r="H9" s="13"/>
      <c r="I9" s="13"/>
      <c r="J9" s="44">
        <v>32050</v>
      </c>
      <c r="K9" s="13"/>
      <c r="L9" s="13"/>
      <c r="M9" s="13"/>
      <c r="N9" s="13"/>
      <c r="O9" s="57"/>
      <c r="P9" s="13"/>
      <c r="Q9" s="13"/>
      <c r="R9" s="32"/>
      <c r="S9" s="31"/>
      <c r="T9" s="18"/>
      <c r="U9" s="18"/>
      <c r="V9" s="18"/>
    </row>
    <row r="10" spans="1:22" ht="12.75">
      <c r="A10" s="13"/>
      <c r="B10" s="13"/>
      <c r="C10" s="13"/>
      <c r="D10" s="13"/>
      <c r="E10" s="13"/>
      <c r="F10" s="13"/>
      <c r="G10" s="44"/>
      <c r="H10" s="13"/>
      <c r="I10" s="13"/>
      <c r="J10" s="44"/>
      <c r="K10" s="13"/>
      <c r="L10" s="13"/>
      <c r="M10" s="13"/>
      <c r="N10" s="13"/>
      <c r="O10" s="57"/>
      <c r="P10" s="13"/>
      <c r="Q10" s="13"/>
      <c r="R10" s="32"/>
      <c r="S10" s="31"/>
      <c r="T10" s="18"/>
      <c r="U10" s="18"/>
      <c r="V10" s="18"/>
    </row>
    <row r="11" spans="1:22" ht="12.75">
      <c r="A11" s="13" t="s">
        <v>5</v>
      </c>
      <c r="B11" s="13"/>
      <c r="C11" s="13"/>
      <c r="D11" s="13"/>
      <c r="E11" s="13"/>
      <c r="F11" s="13"/>
      <c r="G11" s="45">
        <f>G8-G9</f>
        <v>34267.11</v>
      </c>
      <c r="H11" s="13"/>
      <c r="I11" s="13"/>
      <c r="J11" s="45">
        <f>J8-J9</f>
        <v>52674</v>
      </c>
      <c r="K11" s="13"/>
      <c r="L11" s="13"/>
      <c r="M11" s="81" t="s">
        <v>51</v>
      </c>
      <c r="N11" s="13"/>
      <c r="O11" s="13"/>
      <c r="P11" s="13"/>
      <c r="Q11" s="13"/>
      <c r="R11" s="32"/>
      <c r="S11" s="31"/>
      <c r="T11" s="18"/>
      <c r="U11" s="18"/>
      <c r="V11" s="18"/>
    </row>
    <row r="12" spans="1:22" ht="12.75" hidden="1">
      <c r="A12" s="13"/>
      <c r="B12" s="13"/>
      <c r="C12" s="13"/>
      <c r="D12" s="13"/>
      <c r="E12" s="13"/>
      <c r="F12" s="13"/>
      <c r="G12" s="46">
        <v>118612</v>
      </c>
      <c r="H12" s="13"/>
      <c r="I12" s="13"/>
      <c r="J12" s="46">
        <v>118612</v>
      </c>
      <c r="K12" s="13"/>
      <c r="L12" s="13"/>
      <c r="M12" s="13"/>
      <c r="N12" s="13"/>
      <c r="O12" s="13"/>
      <c r="P12" s="13"/>
      <c r="Q12" s="13"/>
      <c r="R12" s="47"/>
      <c r="S12" s="31"/>
      <c r="T12" s="18"/>
      <c r="U12" s="18"/>
      <c r="V12" s="18"/>
    </row>
    <row r="13" spans="1:22" ht="12.75">
      <c r="A13" s="13"/>
      <c r="B13" s="13"/>
      <c r="C13" s="13"/>
      <c r="D13" s="13"/>
      <c r="E13" s="13"/>
      <c r="F13" s="13"/>
      <c r="G13" s="44"/>
      <c r="H13" s="13"/>
      <c r="I13" s="13"/>
      <c r="J13" s="44"/>
      <c r="K13" s="13"/>
      <c r="L13" s="13"/>
      <c r="M13" s="13"/>
      <c r="N13" s="13"/>
      <c r="O13" s="13"/>
      <c r="P13" s="13"/>
      <c r="Q13" s="13"/>
      <c r="R13" s="32"/>
      <c r="S13" s="31"/>
      <c r="T13" s="18"/>
      <c r="U13" s="18"/>
      <c r="V13" s="18"/>
    </row>
    <row r="14" spans="1:22" ht="12.75">
      <c r="A14" s="13" t="s">
        <v>59</v>
      </c>
      <c r="B14" s="13"/>
      <c r="C14" s="13"/>
      <c r="D14" s="13"/>
      <c r="E14" s="13"/>
      <c r="F14" s="13"/>
      <c r="G14" s="25">
        <v>7451.55</v>
      </c>
      <c r="H14" s="13"/>
      <c r="I14" s="13"/>
      <c r="J14" s="25">
        <v>12053</v>
      </c>
      <c r="K14" s="13"/>
      <c r="L14" s="13"/>
      <c r="M14" s="13"/>
      <c r="N14" s="13"/>
      <c r="O14" s="57"/>
      <c r="P14" s="13"/>
      <c r="Q14" s="13"/>
      <c r="R14" s="32"/>
      <c r="S14" s="31"/>
      <c r="T14" s="18"/>
      <c r="U14" s="18"/>
      <c r="V14" s="18"/>
    </row>
    <row r="15" spans="1:22" ht="12.75">
      <c r="A15" s="13" t="s">
        <v>30</v>
      </c>
      <c r="B15" s="13"/>
      <c r="C15" s="13"/>
      <c r="D15" s="13"/>
      <c r="E15" s="13"/>
      <c r="F15" s="13"/>
      <c r="G15" s="44">
        <v>9724.78</v>
      </c>
      <c r="H15" s="13"/>
      <c r="I15" s="13"/>
      <c r="J15" s="44">
        <v>19619</v>
      </c>
      <c r="K15" s="13"/>
      <c r="L15" s="13"/>
      <c r="M15" s="13"/>
      <c r="N15" s="13"/>
      <c r="O15" s="57"/>
      <c r="P15" s="13"/>
      <c r="Q15" s="13"/>
      <c r="R15" s="32"/>
      <c r="S15" s="31"/>
      <c r="T15" s="18"/>
      <c r="U15" s="18"/>
      <c r="V15" s="18"/>
    </row>
    <row r="16" spans="1:22" ht="12.75">
      <c r="A16" s="13"/>
      <c r="B16" s="13"/>
      <c r="C16" s="13"/>
      <c r="D16" s="13"/>
      <c r="E16" s="13"/>
      <c r="F16" s="13"/>
      <c r="G16" s="48"/>
      <c r="H16" s="13"/>
      <c r="I16" s="13"/>
      <c r="J16" s="48"/>
      <c r="K16" s="13"/>
      <c r="L16" s="13"/>
      <c r="M16" s="13"/>
      <c r="N16" s="13"/>
      <c r="O16" s="13"/>
      <c r="P16" s="13"/>
      <c r="Q16" s="13"/>
      <c r="R16" s="32"/>
      <c r="S16" s="31"/>
      <c r="T16" s="18"/>
      <c r="U16" s="18"/>
      <c r="V16" s="18"/>
    </row>
    <row r="17" spans="1:22" ht="12.75">
      <c r="A17" s="13"/>
      <c r="B17" s="13"/>
      <c r="C17" s="13"/>
      <c r="D17" s="13"/>
      <c r="E17" s="13"/>
      <c r="F17" s="13"/>
      <c r="G17" s="45">
        <f>G14+G15</f>
        <v>17176.33</v>
      </c>
      <c r="H17" s="13"/>
      <c r="I17" s="13"/>
      <c r="J17" s="45">
        <f>J14+J15</f>
        <v>31672</v>
      </c>
      <c r="K17" s="13"/>
      <c r="L17" s="13"/>
      <c r="M17" s="13"/>
      <c r="N17" s="13"/>
      <c r="O17" s="13"/>
      <c r="P17" s="13"/>
      <c r="Q17" s="13"/>
      <c r="R17" s="32"/>
      <c r="S17" s="31"/>
      <c r="T17" s="18"/>
      <c r="U17" s="18"/>
      <c r="V17" s="18"/>
    </row>
    <row r="18" spans="1:22" ht="12.75">
      <c r="A18" s="13"/>
      <c r="B18" s="13"/>
      <c r="C18" s="13"/>
      <c r="D18" s="13"/>
      <c r="E18" s="13"/>
      <c r="F18" s="13"/>
      <c r="G18" s="44"/>
      <c r="H18" s="13"/>
      <c r="I18" s="13"/>
      <c r="J18" s="44"/>
      <c r="K18" s="13"/>
      <c r="L18" s="13"/>
      <c r="M18" s="13"/>
      <c r="N18" s="13"/>
      <c r="O18" s="13"/>
      <c r="P18" s="13"/>
      <c r="Q18" s="13"/>
      <c r="R18" s="32"/>
      <c r="S18" s="31"/>
      <c r="T18" s="18"/>
      <c r="U18" s="18"/>
      <c r="V18" s="18"/>
    </row>
    <row r="19" spans="1:22" ht="12.75">
      <c r="A19" s="13" t="s">
        <v>6</v>
      </c>
      <c r="B19" s="13"/>
      <c r="C19" s="13"/>
      <c r="D19" s="13"/>
      <c r="E19" s="13"/>
      <c r="F19" s="13"/>
      <c r="G19" s="49">
        <f>G11+G17</f>
        <v>51443.44</v>
      </c>
      <c r="H19" s="13"/>
      <c r="I19" s="13"/>
      <c r="J19" s="49">
        <f>J11+J17</f>
        <v>84346</v>
      </c>
      <c r="K19" s="13"/>
      <c r="L19" s="13"/>
      <c r="M19" s="13"/>
      <c r="N19" s="13"/>
      <c r="O19" s="13"/>
      <c r="P19" s="13"/>
      <c r="Q19" s="13"/>
      <c r="R19" s="32"/>
      <c r="S19" s="31"/>
      <c r="T19" s="18"/>
      <c r="U19" s="18"/>
      <c r="V19" s="18"/>
    </row>
    <row r="20" spans="1:2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2"/>
      <c r="S20" s="31"/>
      <c r="T20" s="18"/>
      <c r="U20" s="18"/>
      <c r="V20" s="18"/>
    </row>
    <row r="21" spans="1:22" ht="12.75">
      <c r="A21" s="57" t="s">
        <v>71</v>
      </c>
      <c r="B21" s="13"/>
      <c r="C21" s="13"/>
      <c r="D21" s="13"/>
      <c r="E21" s="13"/>
      <c r="F21" s="13"/>
      <c r="G21" s="44">
        <v>13529.11</v>
      </c>
      <c r="H21" s="13"/>
      <c r="I21" s="13"/>
      <c r="J21" s="44">
        <v>22101</v>
      </c>
      <c r="K21" s="13"/>
      <c r="L21" s="13"/>
      <c r="M21" s="13"/>
      <c r="N21" s="13"/>
      <c r="O21" s="57"/>
      <c r="P21" s="13"/>
      <c r="Q21" s="13"/>
      <c r="R21" s="32"/>
      <c r="S21" s="50"/>
      <c r="T21" s="18"/>
      <c r="U21" s="18"/>
      <c r="V21" s="18"/>
    </row>
    <row r="22" spans="1:22" ht="12.75">
      <c r="A22" s="57" t="s">
        <v>72</v>
      </c>
      <c r="B22" s="13"/>
      <c r="C22" s="13"/>
      <c r="D22" s="13"/>
      <c r="E22" s="13"/>
      <c r="F22" s="13"/>
      <c r="G22" s="44">
        <v>12046.18</v>
      </c>
      <c r="H22" s="13"/>
      <c r="I22" s="13"/>
      <c r="J22" s="44">
        <v>10575</v>
      </c>
      <c r="K22" s="13"/>
      <c r="L22" s="13"/>
      <c r="M22" s="13"/>
      <c r="N22" s="13"/>
      <c r="O22" s="57"/>
      <c r="P22" s="13"/>
      <c r="Q22" s="13"/>
      <c r="R22" s="32"/>
      <c r="S22" s="50"/>
      <c r="T22" s="18"/>
      <c r="U22" s="18"/>
      <c r="V22" s="18"/>
    </row>
    <row r="23" spans="1:22" ht="12.75">
      <c r="A23" s="57" t="s">
        <v>54</v>
      </c>
      <c r="B23" s="13"/>
      <c r="C23" s="13"/>
      <c r="D23" s="13"/>
      <c r="E23" s="13"/>
      <c r="F23" s="13"/>
      <c r="G23" s="44">
        <v>15000</v>
      </c>
      <c r="H23" s="13"/>
      <c r="I23" s="13"/>
      <c r="J23" s="44">
        <v>22500</v>
      </c>
      <c r="K23" s="13"/>
      <c r="L23" s="13"/>
      <c r="M23" s="13"/>
      <c r="N23" s="13"/>
      <c r="O23" s="57"/>
      <c r="P23" s="13"/>
      <c r="Q23" s="13"/>
      <c r="R23" s="32"/>
      <c r="S23" s="50"/>
      <c r="T23" s="18"/>
      <c r="U23" s="18"/>
      <c r="V23" s="18"/>
    </row>
    <row r="24" spans="1:22" ht="12.75" hidden="1">
      <c r="A24" s="13" t="s">
        <v>7</v>
      </c>
      <c r="B24" s="13"/>
      <c r="C24" s="13"/>
      <c r="D24" s="13"/>
      <c r="E24" s="13"/>
      <c r="F24" s="13"/>
      <c r="G24" s="44"/>
      <c r="H24" s="13"/>
      <c r="I24" s="13"/>
      <c r="J24" s="44"/>
      <c r="K24" s="13"/>
      <c r="L24" s="13"/>
      <c r="M24" s="13"/>
      <c r="N24" s="13"/>
      <c r="O24" s="13"/>
      <c r="P24" s="13"/>
      <c r="Q24" s="13"/>
      <c r="R24" s="32"/>
      <c r="S24" s="31"/>
      <c r="T24" s="18"/>
      <c r="U24" s="18"/>
      <c r="V24" s="18"/>
    </row>
    <row r="25" spans="1:22" ht="12.75" hidden="1">
      <c r="A25" s="13" t="s">
        <v>8</v>
      </c>
      <c r="B25" s="13"/>
      <c r="C25" s="13"/>
      <c r="D25" s="13"/>
      <c r="E25" s="13"/>
      <c r="F25" s="13"/>
      <c r="G25" s="44"/>
      <c r="H25" s="13"/>
      <c r="I25" s="13"/>
      <c r="J25" s="44"/>
      <c r="K25" s="13"/>
      <c r="L25" s="13"/>
      <c r="M25" s="13"/>
      <c r="N25" s="13"/>
      <c r="O25" s="13"/>
      <c r="P25" s="13"/>
      <c r="Q25" s="13"/>
      <c r="R25" s="32"/>
      <c r="S25" s="31"/>
      <c r="T25" s="18"/>
      <c r="U25" s="18"/>
      <c r="V25" s="18"/>
    </row>
    <row r="26" spans="1:22" ht="12.75">
      <c r="A26" s="57" t="s">
        <v>73</v>
      </c>
      <c r="B26" s="13"/>
      <c r="C26" s="13"/>
      <c r="D26" s="13"/>
      <c r="E26" s="13"/>
      <c r="F26" s="13"/>
      <c r="G26" s="44">
        <v>1517.26</v>
      </c>
      <c r="H26" s="13"/>
      <c r="I26" s="13"/>
      <c r="J26" s="44">
        <v>2389</v>
      </c>
      <c r="K26" s="13"/>
      <c r="L26" s="13"/>
      <c r="M26" s="13"/>
      <c r="N26" s="13"/>
      <c r="O26" s="57" t="s">
        <v>51</v>
      </c>
      <c r="P26" s="13"/>
      <c r="Q26" s="13"/>
      <c r="R26" s="32"/>
      <c r="S26" s="31"/>
      <c r="T26" s="18"/>
      <c r="U26" s="18"/>
      <c r="V26" s="18"/>
    </row>
    <row r="27" spans="1:22" ht="12.75">
      <c r="A27" s="13" t="s">
        <v>9</v>
      </c>
      <c r="B27" s="13"/>
      <c r="C27" s="13"/>
      <c r="D27" s="13"/>
      <c r="E27" s="13"/>
      <c r="F27" s="13"/>
      <c r="G27" s="44">
        <v>4510.58</v>
      </c>
      <c r="H27" s="13"/>
      <c r="I27" s="13"/>
      <c r="J27" s="44">
        <v>3695</v>
      </c>
      <c r="K27" s="13"/>
      <c r="L27" s="13"/>
      <c r="M27" s="57" t="s">
        <v>51</v>
      </c>
      <c r="N27" s="13"/>
      <c r="O27" s="57"/>
      <c r="P27" s="13"/>
      <c r="Q27" s="13"/>
      <c r="R27" s="32"/>
      <c r="S27" s="31"/>
      <c r="T27" s="18"/>
      <c r="U27" s="18"/>
      <c r="V27" s="18"/>
    </row>
    <row r="28" spans="1:19" ht="12.75">
      <c r="A28" s="13" t="s">
        <v>10</v>
      </c>
      <c r="B28" s="13"/>
      <c r="C28" s="13"/>
      <c r="D28" s="13"/>
      <c r="E28" s="13"/>
      <c r="F28" s="13"/>
      <c r="G28" s="44">
        <v>4041.45</v>
      </c>
      <c r="H28" s="13"/>
      <c r="I28" s="13"/>
      <c r="J28" s="44">
        <v>2736</v>
      </c>
      <c r="K28" s="13"/>
      <c r="L28" s="13"/>
      <c r="M28" s="13"/>
      <c r="N28" s="13"/>
      <c r="O28" s="13"/>
      <c r="P28" s="13"/>
      <c r="Q28" s="13"/>
      <c r="R28" s="32"/>
      <c r="S28" s="13"/>
    </row>
    <row r="29" spans="1:19" ht="12.75">
      <c r="A29" s="84" t="s">
        <v>82</v>
      </c>
      <c r="B29" s="13"/>
      <c r="C29" s="13"/>
      <c r="D29" s="13"/>
      <c r="E29" s="13"/>
      <c r="F29" s="13"/>
      <c r="G29" s="44">
        <v>403.67</v>
      </c>
      <c r="H29" s="13"/>
      <c r="I29" s="13"/>
      <c r="J29" s="44">
        <v>0</v>
      </c>
      <c r="K29" s="13"/>
      <c r="L29" s="13"/>
      <c r="M29" s="13"/>
      <c r="N29" s="13"/>
      <c r="O29" s="13"/>
      <c r="P29" s="13"/>
      <c r="Q29" s="13"/>
      <c r="R29" s="32"/>
      <c r="S29" s="13"/>
    </row>
    <row r="30" spans="1:19" ht="12.75">
      <c r="A30" s="13"/>
      <c r="B30" s="13"/>
      <c r="C30" s="13"/>
      <c r="D30" s="13"/>
      <c r="E30" s="13"/>
      <c r="F30" s="13"/>
      <c r="G30" s="45">
        <f>SUM(G21:G29)</f>
        <v>51048.25</v>
      </c>
      <c r="H30" s="13"/>
      <c r="I30" s="13"/>
      <c r="J30" s="45">
        <f>SUM(J21:J29)</f>
        <v>63996</v>
      </c>
      <c r="K30" s="13"/>
      <c r="L30" s="13"/>
      <c r="M30" s="13"/>
      <c r="N30" s="13"/>
      <c r="O30" s="13"/>
      <c r="P30" s="13"/>
      <c r="Q30" s="13"/>
      <c r="R30" s="32"/>
      <c r="S30" s="13"/>
    </row>
    <row r="31" spans="1:19" ht="12.75">
      <c r="A31" s="13"/>
      <c r="B31" s="13"/>
      <c r="C31" s="13"/>
      <c r="D31" s="13"/>
      <c r="E31" s="13"/>
      <c r="F31" s="13"/>
      <c r="G31" s="44"/>
      <c r="H31" s="13"/>
      <c r="I31" s="13"/>
      <c r="J31" s="44"/>
      <c r="K31" s="13"/>
      <c r="L31" s="13"/>
      <c r="M31" s="13"/>
      <c r="N31" s="13"/>
      <c r="O31" s="13"/>
      <c r="P31" s="13"/>
      <c r="Q31" s="13"/>
      <c r="R31" s="32"/>
      <c r="S31" s="13"/>
    </row>
    <row r="32" spans="1:19" ht="12.75">
      <c r="A32" s="14" t="s">
        <v>37</v>
      </c>
      <c r="B32" s="13"/>
      <c r="C32" s="13"/>
      <c r="D32" s="13"/>
      <c r="E32" s="13"/>
      <c r="F32" s="13"/>
      <c r="G32" s="44">
        <f>G19-G30</f>
        <v>395.1900000000023</v>
      </c>
      <c r="H32" s="13"/>
      <c r="I32" s="13"/>
      <c r="J32" s="44">
        <f>J19-J30</f>
        <v>20350</v>
      </c>
      <c r="K32" s="13"/>
      <c r="L32" s="13"/>
      <c r="M32" s="13"/>
      <c r="N32" s="13"/>
      <c r="O32" s="13"/>
      <c r="P32" s="13"/>
      <c r="Q32" s="13"/>
      <c r="R32" s="32"/>
      <c r="S32" s="13"/>
    </row>
    <row r="33" spans="1:19" ht="12.75">
      <c r="A33" s="14"/>
      <c r="B33" s="13"/>
      <c r="C33" s="13"/>
      <c r="D33" s="13"/>
      <c r="E33" s="13"/>
      <c r="F33" s="13"/>
      <c r="G33" s="44"/>
      <c r="H33" s="13"/>
      <c r="I33" s="13"/>
      <c r="J33" s="44"/>
      <c r="K33" s="13"/>
      <c r="L33" s="13"/>
      <c r="M33" s="13"/>
      <c r="N33" s="13"/>
      <c r="O33" s="13"/>
      <c r="P33" s="13"/>
      <c r="Q33" s="13"/>
      <c r="R33" s="32"/>
      <c r="S33" s="13"/>
    </row>
    <row r="34" spans="1:24" ht="12.75">
      <c r="A34" s="13" t="s">
        <v>32</v>
      </c>
      <c r="B34" s="13"/>
      <c r="C34" s="13"/>
      <c r="D34" s="13"/>
      <c r="E34" s="13"/>
      <c r="F34" s="13"/>
      <c r="G34" s="44"/>
      <c r="H34" s="13"/>
      <c r="I34" s="13"/>
      <c r="J34" s="44"/>
      <c r="K34" s="13"/>
      <c r="L34" s="13"/>
      <c r="M34" s="13"/>
      <c r="N34" s="13"/>
      <c r="O34" s="57"/>
      <c r="P34" s="13"/>
      <c r="Q34" s="13"/>
      <c r="R34" s="32"/>
      <c r="S34" s="13"/>
      <c r="X34" s="12"/>
    </row>
    <row r="35" spans="1:19" s="13" customFormat="1" ht="12.75">
      <c r="A35" s="13" t="s">
        <v>31</v>
      </c>
      <c r="G35" s="44">
        <v>0</v>
      </c>
      <c r="J35" s="77">
        <v>-1000</v>
      </c>
      <c r="R35" s="32"/>
      <c r="S35" s="51"/>
    </row>
    <row r="36" spans="1:18" s="13" customFormat="1" ht="12.75">
      <c r="A36" s="13" t="s">
        <v>52</v>
      </c>
      <c r="G36" s="44">
        <v>0</v>
      </c>
      <c r="J36" s="77">
        <v>-15000</v>
      </c>
      <c r="R36" s="32"/>
    </row>
    <row r="37" spans="1:18" s="13" customFormat="1" ht="12.75">
      <c r="A37" s="13" t="s">
        <v>57</v>
      </c>
      <c r="G37" s="77"/>
      <c r="J37" s="77"/>
      <c r="R37" s="32"/>
    </row>
    <row r="38" spans="7:18" s="13" customFormat="1" ht="12.75">
      <c r="G38" s="82"/>
      <c r="J38" s="82"/>
      <c r="R38" s="32"/>
    </row>
    <row r="39" spans="1:19" ht="12.75">
      <c r="A39" s="13"/>
      <c r="B39" s="13"/>
      <c r="C39" s="13"/>
      <c r="D39" s="13"/>
      <c r="E39" s="13"/>
      <c r="F39" s="13"/>
      <c r="G39" s="79">
        <f>SUM(G32:G38)</f>
        <v>395.1900000000023</v>
      </c>
      <c r="H39" s="13"/>
      <c r="I39" s="13"/>
      <c r="J39" s="79">
        <f>SUM(J32:J38)</f>
        <v>4350</v>
      </c>
      <c r="K39" s="13"/>
      <c r="L39" s="13"/>
      <c r="M39" s="13"/>
      <c r="N39" s="13"/>
      <c r="O39" s="13"/>
      <c r="P39" s="13"/>
      <c r="Q39" s="13"/>
      <c r="R39" s="32"/>
      <c r="S39" s="13"/>
    </row>
    <row r="40" spans="1:19" ht="12.75">
      <c r="A40" s="13"/>
      <c r="B40" s="13"/>
      <c r="C40" s="13"/>
      <c r="D40" s="13"/>
      <c r="E40" s="13"/>
      <c r="F40" s="13"/>
      <c r="G40" s="83"/>
      <c r="H40" s="13"/>
      <c r="I40" s="13"/>
      <c r="J40" s="83"/>
      <c r="K40" s="13"/>
      <c r="L40" s="13"/>
      <c r="M40" s="13"/>
      <c r="N40" s="13"/>
      <c r="O40" s="13"/>
      <c r="P40" s="13"/>
      <c r="Q40" s="13"/>
      <c r="R40" s="32"/>
      <c r="S40" s="13"/>
    </row>
    <row r="41" spans="1:19" ht="12.75">
      <c r="A41" s="13" t="s">
        <v>49</v>
      </c>
      <c r="B41" s="13"/>
      <c r="C41" s="13"/>
      <c r="D41" s="13"/>
      <c r="E41" s="13"/>
      <c r="F41" s="13"/>
      <c r="G41" s="44">
        <v>0</v>
      </c>
      <c r="H41" s="13"/>
      <c r="I41" s="13"/>
      <c r="J41" s="77">
        <v>-4350</v>
      </c>
      <c r="K41" s="13"/>
      <c r="L41" s="13"/>
      <c r="M41" s="13"/>
      <c r="N41" s="13"/>
      <c r="O41" s="13"/>
      <c r="P41" s="13"/>
      <c r="Q41" s="13"/>
      <c r="R41" s="32"/>
      <c r="S41" s="52"/>
    </row>
    <row r="42" spans="1:26" ht="12.75">
      <c r="A42" s="13"/>
      <c r="B42" s="13"/>
      <c r="C42" s="13"/>
      <c r="D42" s="13"/>
      <c r="E42" s="13"/>
      <c r="F42" s="13"/>
      <c r="G42" s="25" t="s">
        <v>51</v>
      </c>
      <c r="H42" s="13"/>
      <c r="I42" s="13"/>
      <c r="J42" s="25" t="s">
        <v>51</v>
      </c>
      <c r="K42" s="13"/>
      <c r="L42" s="13"/>
      <c r="M42" s="13"/>
      <c r="N42" s="13"/>
      <c r="O42" s="13"/>
      <c r="P42" s="13"/>
      <c r="Q42" s="13"/>
      <c r="R42" s="25" t="s">
        <v>51</v>
      </c>
      <c r="S42" s="13"/>
      <c r="Z42" s="4"/>
    </row>
    <row r="43" spans="1:26" ht="13.5" thickBot="1">
      <c r="A43" s="13" t="s">
        <v>11</v>
      </c>
      <c r="B43" s="13"/>
      <c r="C43" s="13"/>
      <c r="D43" s="13"/>
      <c r="E43" s="13"/>
      <c r="F43" s="13"/>
      <c r="G43" s="85">
        <f>+G39</f>
        <v>395.1900000000023</v>
      </c>
      <c r="H43" s="13"/>
      <c r="I43" s="13"/>
      <c r="J43" s="64">
        <v>0</v>
      </c>
      <c r="K43" s="13"/>
      <c r="L43" s="13"/>
      <c r="M43" s="13"/>
      <c r="N43" s="13"/>
      <c r="O43" s="13"/>
      <c r="P43" s="13"/>
      <c r="Q43" s="13"/>
      <c r="R43" s="32"/>
      <c r="S43" s="13"/>
      <c r="Z43" s="4"/>
    </row>
    <row r="44" spans="1:26" ht="13.5" thickTop="1">
      <c r="A44" s="13"/>
      <c r="B44" s="13"/>
      <c r="C44" s="13"/>
      <c r="D44" s="13"/>
      <c r="E44" s="13"/>
      <c r="F44" s="13"/>
      <c r="G44" s="48"/>
      <c r="H44" s="13"/>
      <c r="I44" s="13"/>
      <c r="J44" s="48"/>
      <c r="K44" s="13"/>
      <c r="L44" s="13"/>
      <c r="M44" s="13"/>
      <c r="N44" s="13"/>
      <c r="O44" s="13"/>
      <c r="P44" s="13"/>
      <c r="Q44" s="13"/>
      <c r="R44" s="13"/>
      <c r="S44" s="13"/>
      <c r="Z44" s="63" t="s">
        <v>51</v>
      </c>
    </row>
    <row r="45" spans="1:26" ht="12.75">
      <c r="A45" s="19"/>
      <c r="B45" s="19"/>
      <c r="C45" s="19"/>
      <c r="D45" s="19"/>
      <c r="E45" s="19"/>
      <c r="F45" s="19"/>
      <c r="G45" s="61"/>
      <c r="H45" s="19"/>
      <c r="I45" s="19"/>
      <c r="J45" s="61"/>
      <c r="K45" s="19"/>
      <c r="L45" s="19"/>
      <c r="M45" s="19"/>
      <c r="N45" s="19"/>
      <c r="O45" s="19"/>
      <c r="P45" s="19"/>
      <c r="Q45" s="19"/>
      <c r="R45" s="17"/>
      <c r="S45" s="13"/>
      <c r="Z45" s="4"/>
    </row>
    <row r="46" spans="1:19" ht="12.75">
      <c r="A46" s="19"/>
      <c r="B46" s="19"/>
      <c r="C46" s="19"/>
      <c r="D46" s="19"/>
      <c r="E46" s="19"/>
      <c r="F46" s="19"/>
      <c r="G46" s="61"/>
      <c r="H46" s="19"/>
      <c r="I46" s="19"/>
      <c r="J46" s="61"/>
      <c r="K46" s="19"/>
      <c r="L46" s="19"/>
      <c r="M46" s="19"/>
      <c r="N46" s="19"/>
      <c r="O46" s="19"/>
      <c r="P46" s="19"/>
      <c r="Q46" s="19"/>
      <c r="R46" s="17"/>
      <c r="S46" s="13"/>
    </row>
    <row r="47" spans="1:19" ht="12.75">
      <c r="A47" s="13"/>
      <c r="B47" s="13"/>
      <c r="C47" s="13"/>
      <c r="D47" s="13"/>
      <c r="E47" s="13"/>
      <c r="F47" s="13"/>
      <c r="G47" s="48"/>
      <c r="H47" s="13"/>
      <c r="I47" s="13"/>
      <c r="J47" s="48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.75">
      <c r="A48" s="13"/>
      <c r="B48" s="13"/>
      <c r="C48" s="13"/>
      <c r="D48" s="13"/>
      <c r="E48" s="13"/>
      <c r="F48" s="13"/>
      <c r="G48" s="48"/>
      <c r="H48" s="13"/>
      <c r="I48" s="13"/>
      <c r="J48" s="48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.75">
      <c r="A49" s="13"/>
      <c r="B49" s="13"/>
      <c r="C49" s="13"/>
      <c r="D49" s="13"/>
      <c r="E49" s="13"/>
      <c r="F49" s="13"/>
      <c r="H49" s="13"/>
      <c r="I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</sheetData>
  <sheetProtection/>
  <printOptions/>
  <pageMargins left="0.75" right="0.75" top="0.62" bottom="1" header="0.5" footer="0.5"/>
  <pageSetup fitToHeight="1" fitToWidth="1" horizontalDpi="600" verticalDpi="600" orientation="portrait" paperSize="9" scale="39" r:id="rId1"/>
  <headerFooter alignWithMargins="0"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SheetLayoutView="75" zoomScalePageLayoutView="0" workbookViewId="0" topLeftCell="A25">
      <selection activeCell="A21" sqref="A21"/>
    </sheetView>
  </sheetViews>
  <sheetFormatPr defaultColWidth="9.140625" defaultRowHeight="12.75"/>
  <sheetData>
    <row r="1" ht="12.75">
      <c r="A1" s="2" t="s">
        <v>0</v>
      </c>
    </row>
    <row r="2" ht="12.75">
      <c r="A2" s="2"/>
    </row>
    <row r="3" ht="12.75">
      <c r="A3" s="2" t="s">
        <v>12</v>
      </c>
    </row>
    <row r="4" ht="12.75">
      <c r="A4" s="11" t="s">
        <v>79</v>
      </c>
    </row>
    <row r="5" spans="7:10" ht="12.75">
      <c r="G5" s="23">
        <v>2020</v>
      </c>
      <c r="J5" s="23">
        <v>2019</v>
      </c>
    </row>
    <row r="6" spans="7:10" ht="12.75">
      <c r="G6" s="69" t="s">
        <v>2</v>
      </c>
      <c r="J6" s="69" t="s">
        <v>2</v>
      </c>
    </row>
    <row r="7" spans="7:10" ht="12.75">
      <c r="G7" s="70"/>
      <c r="J7" s="70"/>
    </row>
    <row r="8" spans="1:10" ht="12.75">
      <c r="A8" s="3" t="s">
        <v>80</v>
      </c>
      <c r="G8" s="49">
        <v>7393</v>
      </c>
      <c r="J8" s="49">
        <v>7325</v>
      </c>
    </row>
    <row r="9" spans="7:10" ht="12.75">
      <c r="G9" s="41"/>
      <c r="J9" s="41"/>
    </row>
    <row r="10" spans="1:10" ht="12.75">
      <c r="A10" s="2" t="s">
        <v>13</v>
      </c>
      <c r="G10" s="37"/>
      <c r="J10" s="37"/>
    </row>
    <row r="11" spans="1:18" s="13" customFormat="1" ht="12.75">
      <c r="A11" s="9" t="s">
        <v>45</v>
      </c>
      <c r="B11"/>
      <c r="C11"/>
      <c r="D11"/>
      <c r="E11"/>
      <c r="F11"/>
      <c r="G11" s="55">
        <v>0</v>
      </c>
      <c r="H11"/>
      <c r="I11"/>
      <c r="J11" s="55">
        <v>1000</v>
      </c>
      <c r="K11"/>
      <c r="L11"/>
      <c r="M11"/>
      <c r="N11"/>
      <c r="O11"/>
      <c r="P11"/>
      <c r="Q11"/>
      <c r="R11"/>
    </row>
    <row r="12" spans="7:10" ht="12.75" hidden="1">
      <c r="G12" s="25">
        <v>118612</v>
      </c>
      <c r="J12" s="25">
        <v>118612</v>
      </c>
    </row>
    <row r="13" spans="1:10" ht="12.75">
      <c r="A13" s="3" t="s">
        <v>84</v>
      </c>
      <c r="G13" s="25">
        <v>813</v>
      </c>
      <c r="J13" s="25"/>
    </row>
    <row r="14" spans="7:10" ht="12.75">
      <c r="G14" s="25"/>
      <c r="J14" s="25"/>
    </row>
    <row r="15" spans="7:10" ht="12.75">
      <c r="G15" s="36">
        <f>+G11</f>
        <v>0</v>
      </c>
      <c r="J15" s="36">
        <f>+J11</f>
        <v>1000</v>
      </c>
    </row>
    <row r="16" spans="1:10" ht="12.75">
      <c r="A16" s="2" t="s">
        <v>14</v>
      </c>
      <c r="G16" s="35"/>
      <c r="J16" s="35"/>
    </row>
    <row r="17" spans="1:10" ht="12.75">
      <c r="A17" s="3" t="s">
        <v>85</v>
      </c>
      <c r="G17" s="55">
        <v>0</v>
      </c>
      <c r="J17" s="55">
        <v>931</v>
      </c>
    </row>
    <row r="18" spans="1:15" ht="12.75">
      <c r="A18" s="9" t="s">
        <v>42</v>
      </c>
      <c r="G18" s="55">
        <v>0</v>
      </c>
      <c r="J18" s="55">
        <v>0</v>
      </c>
      <c r="O18" s="3"/>
    </row>
    <row r="19" spans="7:10" ht="12.75">
      <c r="G19" s="55"/>
      <c r="J19" s="55"/>
    </row>
    <row r="20" spans="7:10" ht="12.75">
      <c r="G20" s="35"/>
      <c r="J20" s="35"/>
    </row>
    <row r="21" spans="1:10" ht="12.75">
      <c r="A21" s="53" t="s">
        <v>77</v>
      </c>
      <c r="G21" s="77">
        <v>813</v>
      </c>
      <c r="J21" s="35">
        <v>68</v>
      </c>
    </row>
    <row r="22" spans="7:10" ht="12.75">
      <c r="G22" s="35"/>
      <c r="J22" s="35"/>
    </row>
    <row r="23" spans="1:10" ht="13.5" thickBot="1">
      <c r="A23" s="3" t="s">
        <v>81</v>
      </c>
      <c r="G23" s="38">
        <f>+G8+G21</f>
        <v>8206</v>
      </c>
      <c r="J23" s="38">
        <f>J8+J21</f>
        <v>7393</v>
      </c>
    </row>
    <row r="24" spans="7:10" ht="13.5" thickTop="1">
      <c r="G24" s="37"/>
      <c r="J24" s="37"/>
    </row>
    <row r="25" spans="7:10" ht="12.75">
      <c r="G25" s="37"/>
      <c r="J25" s="37"/>
    </row>
    <row r="26" spans="7:10" ht="12.75">
      <c r="G26" s="37"/>
      <c r="J26" s="37"/>
    </row>
    <row r="27" spans="7:10" ht="12.75">
      <c r="G27" s="35"/>
      <c r="J27" s="35"/>
    </row>
    <row r="28" spans="1:10" ht="12.75">
      <c r="A28" s="11" t="s">
        <v>36</v>
      </c>
      <c r="G28" s="35"/>
      <c r="J28" s="35"/>
    </row>
    <row r="29" spans="1:10" ht="12.75">
      <c r="A29" s="11"/>
      <c r="G29" s="35"/>
      <c r="J29" s="35"/>
    </row>
    <row r="30" spans="1:10" ht="12.75">
      <c r="A30" s="3" t="s">
        <v>80</v>
      </c>
      <c r="G30" s="25">
        <v>49812</v>
      </c>
      <c r="J30" s="25">
        <v>38034</v>
      </c>
    </row>
    <row r="31" spans="1:10" ht="12.75">
      <c r="A31" s="3"/>
      <c r="G31" s="25"/>
      <c r="J31" s="25"/>
    </row>
    <row r="32" spans="1:10" ht="12.75">
      <c r="A32" t="s">
        <v>67</v>
      </c>
      <c r="G32" s="25"/>
      <c r="J32" s="25"/>
    </row>
    <row r="33" spans="7:10" ht="12.75">
      <c r="G33" s="25"/>
      <c r="J33" s="25"/>
    </row>
    <row r="34" spans="1:10" ht="12.75">
      <c r="A34" s="3" t="s">
        <v>83</v>
      </c>
      <c r="G34" s="77">
        <v>-10857</v>
      </c>
      <c r="J34" s="55">
        <v>0</v>
      </c>
    </row>
    <row r="35" spans="1:10" ht="12.75">
      <c r="A35" s="3" t="s">
        <v>70</v>
      </c>
      <c r="G35" s="55">
        <v>0</v>
      </c>
      <c r="J35" s="77">
        <v>-1662</v>
      </c>
    </row>
    <row r="36" spans="1:10" ht="12.75">
      <c r="A36" s="3" t="s">
        <v>75</v>
      </c>
      <c r="G36" s="55">
        <v>0</v>
      </c>
      <c r="J36" s="77">
        <v>-1675</v>
      </c>
    </row>
    <row r="37" spans="1:10" ht="12.75">
      <c r="A37" s="3" t="s">
        <v>76</v>
      </c>
      <c r="G37" s="55">
        <v>0</v>
      </c>
      <c r="J37" s="77">
        <v>-885</v>
      </c>
    </row>
    <row r="38" spans="1:15" ht="12.75">
      <c r="A38" s="3"/>
      <c r="G38" s="25" t="s">
        <v>51</v>
      </c>
      <c r="J38" s="25" t="s">
        <v>51</v>
      </c>
      <c r="O38" s="3"/>
    </row>
    <row r="39" spans="1:15" ht="12.75">
      <c r="A39" s="3"/>
      <c r="G39" s="78">
        <f>SUM(G34:G37)</f>
        <v>-10857</v>
      </c>
      <c r="J39" s="78">
        <f>SUM(J35:J37)</f>
        <v>-4222</v>
      </c>
      <c r="O39" s="3"/>
    </row>
    <row r="40" spans="1:15" ht="12.75">
      <c r="A40" s="3"/>
      <c r="G40" s="25"/>
      <c r="J40" s="25"/>
      <c r="O40" s="3"/>
    </row>
    <row r="41" spans="7:10" ht="12.75">
      <c r="G41" s="25"/>
      <c r="J41" s="25"/>
    </row>
    <row r="42" spans="1:10" ht="12.75">
      <c r="A42" s="9" t="s">
        <v>56</v>
      </c>
      <c r="G42" s="55">
        <v>0</v>
      </c>
      <c r="J42" s="55">
        <v>15000</v>
      </c>
    </row>
    <row r="43" spans="1:10" ht="12.75">
      <c r="A43" s="9"/>
      <c r="G43" s="55" t="s">
        <v>51</v>
      </c>
      <c r="J43" s="55" t="s">
        <v>51</v>
      </c>
    </row>
    <row r="44" spans="1:15" ht="12.75">
      <c r="A44" t="s">
        <v>46</v>
      </c>
      <c r="G44" s="55">
        <v>0</v>
      </c>
      <c r="J44" s="55">
        <v>1000</v>
      </c>
      <c r="O44" s="3"/>
    </row>
    <row r="45" spans="7:10" ht="12.75">
      <c r="G45" s="62"/>
      <c r="J45" s="62"/>
    </row>
    <row r="46" spans="1:10" ht="13.5" thickBot="1">
      <c r="A46" s="3" t="s">
        <v>81</v>
      </c>
      <c r="G46" s="38">
        <f>+G44+G42+G39+G30</f>
        <v>38955</v>
      </c>
      <c r="J46" s="38">
        <f>+J44+J42+J39+J30</f>
        <v>49812</v>
      </c>
    </row>
    <row r="47" spans="7:10" ht="13.5" thickTop="1">
      <c r="G47" s="62"/>
      <c r="J47" s="62"/>
    </row>
    <row r="48" spans="7:10" ht="12.75">
      <c r="G48" s="62"/>
      <c r="J48" s="62"/>
    </row>
    <row r="49" spans="7:10" ht="12.75">
      <c r="G49" s="5"/>
      <c r="J49" s="5"/>
    </row>
    <row r="50" spans="7:10" ht="12.75">
      <c r="G50" s="5"/>
      <c r="J50" s="5"/>
    </row>
    <row r="51" spans="7:10" ht="12.75">
      <c r="G51" s="5"/>
      <c r="J51" s="5"/>
    </row>
    <row r="52" ht="12.75">
      <c r="J52" s="62"/>
    </row>
    <row r="53" ht="12.75">
      <c r="J53" s="62"/>
    </row>
    <row r="54" ht="12.75">
      <c r="J54" s="6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SheetLayoutView="100" zoomScalePageLayoutView="0" workbookViewId="0" topLeftCell="A19">
      <selection activeCell="G33" sqref="G33"/>
    </sheetView>
  </sheetViews>
  <sheetFormatPr defaultColWidth="9.140625" defaultRowHeight="12.75"/>
  <cols>
    <col min="21" max="21" width="9.421875" style="0" bestFit="1" customWidth="1"/>
  </cols>
  <sheetData>
    <row r="1" ht="12.75">
      <c r="A1" s="2" t="s">
        <v>0</v>
      </c>
    </row>
    <row r="2" ht="12.75">
      <c r="A2" s="2"/>
    </row>
    <row r="3" ht="12.75">
      <c r="A3" s="2" t="s">
        <v>38</v>
      </c>
    </row>
    <row r="4" ht="12.75">
      <c r="A4" s="11" t="s">
        <v>79</v>
      </c>
    </row>
    <row r="5" spans="7:10" ht="12.75">
      <c r="G5" s="23">
        <v>2020</v>
      </c>
      <c r="J5" s="23">
        <v>2019</v>
      </c>
    </row>
    <row r="6" spans="7:10" ht="12.75">
      <c r="G6" s="69" t="s">
        <v>2</v>
      </c>
      <c r="J6" s="69" t="s">
        <v>2</v>
      </c>
    </row>
    <row r="7" spans="7:10" ht="12.75">
      <c r="G7" s="70"/>
      <c r="J7" s="70"/>
    </row>
    <row r="8" spans="1:18" ht="12.75">
      <c r="A8" s="2" t="s">
        <v>13</v>
      </c>
      <c r="G8" s="71"/>
      <c r="J8" s="71"/>
      <c r="R8" s="5"/>
    </row>
    <row r="9" spans="1:18" ht="12.75">
      <c r="A9" t="s">
        <v>61</v>
      </c>
      <c r="G9" s="25">
        <v>9286.45</v>
      </c>
      <c r="J9" s="25">
        <v>8265</v>
      </c>
      <c r="O9" s="3"/>
      <c r="R9" s="5"/>
    </row>
    <row r="10" spans="1:18" ht="12.75">
      <c r="A10" t="s">
        <v>62</v>
      </c>
      <c r="G10" s="25">
        <v>21937.5</v>
      </c>
      <c r="J10" s="25">
        <v>25108</v>
      </c>
      <c r="O10" s="3"/>
      <c r="R10" s="5"/>
    </row>
    <row r="11" spans="1:21" ht="12.75">
      <c r="A11" t="s">
        <v>46</v>
      </c>
      <c r="G11" s="25">
        <v>7027.45</v>
      </c>
      <c r="J11" s="25">
        <v>6491</v>
      </c>
      <c r="O11" s="3"/>
      <c r="R11" s="5"/>
      <c r="U11" s="5"/>
    </row>
    <row r="12" spans="1:18" ht="12.75">
      <c r="A12" t="s">
        <v>33</v>
      </c>
      <c r="G12" s="55">
        <v>0</v>
      </c>
      <c r="J12" s="55">
        <v>0</v>
      </c>
      <c r="O12" s="3"/>
      <c r="R12" s="5"/>
    </row>
    <row r="13" spans="7:18" ht="12.75">
      <c r="G13" s="35"/>
      <c r="J13" s="35"/>
      <c r="R13" s="5"/>
    </row>
    <row r="14" spans="7:18" ht="12.75">
      <c r="G14" s="36">
        <f>SUM(G9:G13)</f>
        <v>38251.4</v>
      </c>
      <c r="J14" s="36">
        <f>SUM(J9:J13)</f>
        <v>39864</v>
      </c>
      <c r="R14" s="5"/>
    </row>
    <row r="15" spans="7:18" ht="12.75">
      <c r="G15" s="35"/>
      <c r="J15" s="35"/>
      <c r="R15" s="5"/>
    </row>
    <row r="16" spans="1:18" ht="12.75">
      <c r="A16" s="2" t="s">
        <v>14</v>
      </c>
      <c r="G16" s="35"/>
      <c r="J16" s="35"/>
      <c r="R16" s="5"/>
    </row>
    <row r="17" spans="1:18" ht="12.75">
      <c r="A17" t="s">
        <v>47</v>
      </c>
      <c r="G17" s="35">
        <v>24697.26</v>
      </c>
      <c r="J17" s="35">
        <v>27293</v>
      </c>
      <c r="N17" s="3"/>
      <c r="R17" s="7"/>
    </row>
    <row r="18" spans="1:18" ht="12.75">
      <c r="A18" t="s">
        <v>50</v>
      </c>
      <c r="G18" s="25">
        <v>5201.15</v>
      </c>
      <c r="J18" s="25">
        <v>5414</v>
      </c>
      <c r="N18" s="3"/>
      <c r="O18" s="3" t="s">
        <v>51</v>
      </c>
      <c r="R18" s="5"/>
    </row>
    <row r="19" spans="1:18" ht="12.75">
      <c r="A19" t="s">
        <v>69</v>
      </c>
      <c r="G19" s="25">
        <v>4269</v>
      </c>
      <c r="J19" s="25">
        <v>3984</v>
      </c>
      <c r="N19" s="3"/>
      <c r="O19" s="3"/>
      <c r="R19" s="5"/>
    </row>
    <row r="20" spans="1:18" ht="12.75">
      <c r="A20" s="3" t="s">
        <v>78</v>
      </c>
      <c r="G20" s="55">
        <v>2352.21</v>
      </c>
      <c r="J20" s="55">
        <v>2584</v>
      </c>
      <c r="N20" s="3"/>
      <c r="R20" s="7"/>
    </row>
    <row r="21" spans="1:18" ht="12.75">
      <c r="A21" s="3" t="s">
        <v>63</v>
      </c>
      <c r="G21" s="35">
        <v>1866.85</v>
      </c>
      <c r="J21" s="35">
        <v>2453</v>
      </c>
      <c r="N21" s="3"/>
      <c r="R21" s="8"/>
    </row>
    <row r="22" spans="1:18" ht="12.75">
      <c r="A22" s="3" t="s">
        <v>60</v>
      </c>
      <c r="G22" s="35">
        <v>1650</v>
      </c>
      <c r="J22" s="35">
        <v>1800</v>
      </c>
      <c r="N22" s="3"/>
      <c r="R22" s="8"/>
    </row>
    <row r="23" spans="1:18" ht="12.75">
      <c r="A23" s="3" t="s">
        <v>66</v>
      </c>
      <c r="G23" s="35">
        <v>300</v>
      </c>
      <c r="J23" s="35">
        <v>300</v>
      </c>
      <c r="N23" s="3"/>
      <c r="R23" s="8"/>
    </row>
    <row r="24" spans="1:20" ht="12.75">
      <c r="A24" s="3" t="s">
        <v>53</v>
      </c>
      <c r="C24" s="60" t="s">
        <v>51</v>
      </c>
      <c r="D24" s="60"/>
      <c r="E24" s="60"/>
      <c r="F24" s="60"/>
      <c r="G24" s="41">
        <v>450</v>
      </c>
      <c r="H24" s="60"/>
      <c r="I24" s="60"/>
      <c r="J24" s="41">
        <v>350</v>
      </c>
      <c r="K24" s="60"/>
      <c r="L24" s="60"/>
      <c r="M24" s="58" t="s">
        <v>51</v>
      </c>
      <c r="N24" s="58"/>
      <c r="O24" s="58"/>
      <c r="P24" s="58"/>
      <c r="R24" s="5" t="s">
        <v>51</v>
      </c>
      <c r="T24" s="10"/>
    </row>
    <row r="25" spans="1:18" ht="12.75">
      <c r="A25" t="s">
        <v>58</v>
      </c>
      <c r="G25" s="37">
        <v>41.5</v>
      </c>
      <c r="J25" s="37">
        <v>42</v>
      </c>
      <c r="N25" s="3"/>
      <c r="R25" s="8"/>
    </row>
    <row r="26" spans="1:18" ht="12.75">
      <c r="A26" s="3" t="s">
        <v>74</v>
      </c>
      <c r="G26" s="37">
        <v>878.34</v>
      </c>
      <c r="J26" s="37">
        <v>804</v>
      </c>
      <c r="N26" s="3"/>
      <c r="R26" s="8"/>
    </row>
    <row r="27" spans="1:18" ht="12.75">
      <c r="A27" t="s">
        <v>15</v>
      </c>
      <c r="G27" s="37">
        <v>249.15</v>
      </c>
      <c r="J27" s="37">
        <v>481</v>
      </c>
      <c r="N27" s="3"/>
      <c r="R27" s="5"/>
    </row>
    <row r="28" spans="7:18" ht="12.75">
      <c r="G28" s="37"/>
      <c r="J28" s="37"/>
      <c r="R28" s="5"/>
    </row>
    <row r="29" spans="7:18" ht="12.75">
      <c r="G29" s="36">
        <f>SUM(G16:G27)</f>
        <v>41955.45999999999</v>
      </c>
      <c r="J29" s="36">
        <f>SUM(J16:J27)</f>
        <v>45505</v>
      </c>
      <c r="R29" s="5"/>
    </row>
    <row r="30" spans="7:18" ht="12.75">
      <c r="G30" s="35"/>
      <c r="J30" s="35"/>
      <c r="R30" s="5"/>
    </row>
    <row r="31" spans="1:18" ht="12.75">
      <c r="A31" s="2" t="s">
        <v>16</v>
      </c>
      <c r="G31" s="78">
        <f>G14-G29</f>
        <v>-3704.0599999999904</v>
      </c>
      <c r="J31" s="78">
        <f>J14-J29</f>
        <v>-5641</v>
      </c>
      <c r="R31" s="5"/>
    </row>
    <row r="32" spans="1:18" ht="12.75">
      <c r="A32" s="2" t="s">
        <v>17</v>
      </c>
      <c r="G32" s="35"/>
      <c r="J32" s="35"/>
      <c r="R32" s="5"/>
    </row>
    <row r="33" spans="1:18" ht="12.75">
      <c r="A33" s="3" t="s">
        <v>68</v>
      </c>
      <c r="G33" s="35">
        <v>10000</v>
      </c>
      <c r="J33" s="35">
        <v>10000</v>
      </c>
      <c r="R33" s="5"/>
    </row>
    <row r="34" spans="1:18" ht="12.75" hidden="1">
      <c r="A34" s="3" t="s">
        <v>31</v>
      </c>
      <c r="G34" s="35"/>
      <c r="J34" s="35"/>
      <c r="R34" s="5"/>
    </row>
    <row r="35" spans="1:18" ht="12.75">
      <c r="A35" s="3" t="s">
        <v>56</v>
      </c>
      <c r="G35" s="55">
        <v>0</v>
      </c>
      <c r="J35" s="55">
        <v>0</v>
      </c>
      <c r="R35" s="5"/>
    </row>
    <row r="36" spans="1:18" ht="12.75">
      <c r="A36" s="2"/>
      <c r="G36" s="35"/>
      <c r="J36" s="35"/>
      <c r="R36" s="5"/>
    </row>
    <row r="37" spans="1:18" ht="12.75">
      <c r="A37" s="2"/>
      <c r="G37" s="36">
        <f>+G33+G35</f>
        <v>10000</v>
      </c>
      <c r="J37" s="36">
        <f>+J33+J35</f>
        <v>10000</v>
      </c>
      <c r="R37" s="5"/>
    </row>
    <row r="38" spans="1:18" ht="12.75">
      <c r="A38" s="2"/>
      <c r="G38" s="62"/>
      <c r="J38" s="62"/>
      <c r="R38" s="5"/>
    </row>
    <row r="39" spans="1:18" ht="12.75">
      <c r="A39" s="3" t="s">
        <v>34</v>
      </c>
      <c r="G39" s="35">
        <f>G31+G37</f>
        <v>6295.94000000001</v>
      </c>
      <c r="J39" s="35">
        <f>J31+J37</f>
        <v>4359</v>
      </c>
      <c r="R39" s="5"/>
    </row>
    <row r="40" spans="1:18" ht="12.75">
      <c r="A40" s="3"/>
      <c r="G40" s="35"/>
      <c r="J40" s="35"/>
      <c r="R40" s="5"/>
    </row>
    <row r="41" spans="1:18" ht="12.75">
      <c r="A41" s="3" t="s">
        <v>18</v>
      </c>
      <c r="G41" s="35">
        <f>+J43</f>
        <v>76839</v>
      </c>
      <c r="J41" s="35">
        <v>72480</v>
      </c>
      <c r="R41" s="5"/>
    </row>
    <row r="42" spans="7:18" ht="12.75">
      <c r="G42" s="35"/>
      <c r="J42" s="35"/>
      <c r="R42" s="5"/>
    </row>
    <row r="43" spans="1:18" ht="13.5" thickBot="1">
      <c r="A43" t="s">
        <v>40</v>
      </c>
      <c r="G43" s="38">
        <f>G39+G41</f>
        <v>83134.94</v>
      </c>
      <c r="J43" s="38">
        <f>J39+J41</f>
        <v>76839</v>
      </c>
      <c r="R43" s="5"/>
    </row>
    <row r="44" spans="10:18" ht="13.5" thickTop="1">
      <c r="J44" s="62"/>
      <c r="R44" s="5"/>
    </row>
    <row r="45" spans="1:18" ht="12.75">
      <c r="A45" s="19"/>
      <c r="B45" s="19"/>
      <c r="C45" s="19"/>
      <c r="D45" s="19"/>
      <c r="E45" s="19"/>
      <c r="F45" s="19"/>
      <c r="G45" s="19"/>
      <c r="H45" s="19"/>
      <c r="I45" s="19"/>
      <c r="J45" s="24"/>
      <c r="K45" s="19"/>
      <c r="L45" s="19"/>
      <c r="M45" s="19"/>
      <c r="N45" s="19"/>
      <c r="O45" s="19"/>
      <c r="P45" s="19"/>
      <c r="Q45" s="19"/>
      <c r="R45" s="24"/>
    </row>
    <row r="46" spans="1:18" ht="12.75">
      <c r="A46" s="19"/>
      <c r="B46" s="19"/>
      <c r="C46" s="19"/>
      <c r="D46" s="19"/>
      <c r="E46" s="19"/>
      <c r="F46" s="19"/>
      <c r="G46" s="19"/>
      <c r="H46" s="19"/>
      <c r="I46" s="19"/>
      <c r="J46" s="24"/>
      <c r="K46" s="19"/>
      <c r="L46" s="19"/>
      <c r="M46" s="19"/>
      <c r="N46" s="19"/>
      <c r="O46" s="19"/>
      <c r="P46" s="19"/>
      <c r="Q46" s="19"/>
      <c r="R46" s="19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80"/>
      <c r="K47" s="13"/>
      <c r="L47" s="13"/>
      <c r="M47" s="13"/>
      <c r="N47" s="13"/>
      <c r="O47" s="13"/>
      <c r="P47" s="13"/>
      <c r="Q47" s="13"/>
      <c r="R47" s="13"/>
    </row>
    <row r="48" ht="12.75">
      <c r="J48" s="5"/>
    </row>
    <row r="49" ht="12.75">
      <c r="J49" s="5"/>
    </row>
    <row r="50" ht="12.75">
      <c r="J50" s="5"/>
    </row>
    <row r="51" ht="12.75">
      <c r="J51" s="5"/>
    </row>
    <row r="52" ht="12.75">
      <c r="J52" s="5"/>
    </row>
    <row r="53" ht="12.75">
      <c r="J53" s="5"/>
    </row>
    <row r="54" ht="12.75">
      <c r="J54" s="5"/>
    </row>
    <row r="55" ht="12.75">
      <c r="J55" s="5"/>
    </row>
    <row r="56" ht="12.75">
      <c r="J56" s="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0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zoomScaleSheetLayoutView="75" zoomScalePageLayoutView="0" workbookViewId="0" topLeftCell="A23">
      <selection activeCell="C43" sqref="C43"/>
    </sheetView>
  </sheetViews>
  <sheetFormatPr defaultColWidth="9.140625" defaultRowHeight="12.75"/>
  <cols>
    <col min="2" max="2" width="11.8515625" style="0" customWidth="1"/>
    <col min="12" max="12" width="9.421875" style="0" bestFit="1" customWidth="1"/>
    <col min="14" max="14" width="9.57421875" style="0" customWidth="1"/>
    <col min="18" max="18" width="0" style="0" hidden="1" customWidth="1"/>
    <col min="20" max="21" width="0" style="0" hidden="1" customWidth="1"/>
    <col min="23" max="23" width="9.57421875" style="0" bestFit="1" customWidth="1"/>
  </cols>
  <sheetData>
    <row r="1" ht="12.75">
      <c r="A1" s="2" t="s">
        <v>0</v>
      </c>
    </row>
    <row r="2" ht="12.75">
      <c r="A2" s="2"/>
    </row>
    <row r="3" spans="1:14" ht="12.75">
      <c r="A3" s="2" t="s">
        <v>19</v>
      </c>
      <c r="N3" s="13"/>
    </row>
    <row r="4" ht="12.75">
      <c r="A4" s="11" t="s">
        <v>79</v>
      </c>
    </row>
    <row r="5" spans="6:16" ht="12.75">
      <c r="F5" s="23">
        <v>2020</v>
      </c>
      <c r="I5" s="23">
        <v>2019</v>
      </c>
      <c r="P5" s="23"/>
    </row>
    <row r="6" spans="6:17" ht="12.75">
      <c r="F6" s="72" t="s">
        <v>2</v>
      </c>
      <c r="I6" s="72" t="s">
        <v>2</v>
      </c>
      <c r="P6" s="21"/>
      <c r="Q6" s="6" t="s">
        <v>51</v>
      </c>
    </row>
    <row r="7" spans="6:17" ht="12.75">
      <c r="F7" s="73"/>
      <c r="I7" s="73"/>
      <c r="P7" s="22"/>
      <c r="Q7" s="1"/>
    </row>
    <row r="8" spans="1:19" ht="12.75">
      <c r="A8" s="2" t="s">
        <v>20</v>
      </c>
      <c r="F8" s="26"/>
      <c r="I8" s="26"/>
      <c r="P8" s="26"/>
      <c r="Q8" s="1"/>
      <c r="S8" s="4"/>
    </row>
    <row r="9" spans="1:19" ht="12.75">
      <c r="A9" s="9" t="s">
        <v>43</v>
      </c>
      <c r="F9" s="54">
        <v>200000</v>
      </c>
      <c r="I9" s="54">
        <v>200000</v>
      </c>
      <c r="N9" s="3"/>
      <c r="P9" s="26"/>
      <c r="Q9" s="6" t="s">
        <v>51</v>
      </c>
      <c r="S9" s="4"/>
    </row>
    <row r="10" spans="1:21" ht="12.75">
      <c r="A10" t="s">
        <v>21</v>
      </c>
      <c r="F10" s="54">
        <v>5478.69</v>
      </c>
      <c r="I10" s="54">
        <v>3601</v>
      </c>
      <c r="N10" s="3"/>
      <c r="P10" s="54"/>
      <c r="Q10" s="1"/>
      <c r="S10" s="15"/>
      <c r="U10" s="10"/>
    </row>
    <row r="11" spans="1:19" ht="12.75">
      <c r="A11" t="s">
        <v>22</v>
      </c>
      <c r="F11" s="54">
        <v>2081.27</v>
      </c>
      <c r="I11" s="54">
        <v>3682</v>
      </c>
      <c r="N11" s="3"/>
      <c r="P11" s="27"/>
      <c r="Q11" s="1"/>
      <c r="S11" s="15"/>
    </row>
    <row r="12" spans="1:23" ht="12.75">
      <c r="A12" t="s">
        <v>23</v>
      </c>
      <c r="F12" s="54">
        <v>59881.35</v>
      </c>
      <c r="I12" s="54">
        <v>88127</v>
      </c>
      <c r="N12" s="3"/>
      <c r="P12" s="27"/>
      <c r="Q12" s="1"/>
      <c r="S12" s="15"/>
      <c r="W12" s="56"/>
    </row>
    <row r="13" spans="6:23" ht="12.75">
      <c r="F13" s="74" t="s">
        <v>51</v>
      </c>
      <c r="I13" s="74" t="s">
        <v>51</v>
      </c>
      <c r="N13" s="3"/>
      <c r="P13" s="27"/>
      <c r="Q13" s="1"/>
      <c r="S13" s="15"/>
      <c r="U13" s="11"/>
      <c r="W13" s="59"/>
    </row>
    <row r="14" spans="6:21" ht="12.75">
      <c r="F14" s="28">
        <f>SUM(F9:F13)</f>
        <v>267441.31</v>
      </c>
      <c r="I14" s="28">
        <f>SUM(I9:I13)</f>
        <v>295410</v>
      </c>
      <c r="P14" s="26"/>
      <c r="Q14" s="1"/>
      <c r="S14" s="15"/>
      <c r="U14" s="11"/>
    </row>
    <row r="15" spans="6:21" ht="12.75">
      <c r="F15" s="27"/>
      <c r="I15" s="27"/>
      <c r="P15" s="27"/>
      <c r="Q15" s="1"/>
      <c r="S15" s="15"/>
      <c r="U15" s="11"/>
    </row>
    <row r="16" spans="1:21" ht="12.75">
      <c r="A16" s="2" t="s">
        <v>24</v>
      </c>
      <c r="F16" s="26"/>
      <c r="I16" s="26"/>
      <c r="P16" s="26"/>
      <c r="Q16" s="1"/>
      <c r="S16" s="15"/>
      <c r="U16" s="11"/>
    </row>
    <row r="17" spans="1:21" ht="12.75">
      <c r="A17" t="s">
        <v>25</v>
      </c>
      <c r="F17" s="76">
        <v>-26811.38</v>
      </c>
      <c r="I17" s="76">
        <v>-41427</v>
      </c>
      <c r="N17" s="3"/>
      <c r="O17" s="57" t="s">
        <v>51</v>
      </c>
      <c r="P17" s="40"/>
      <c r="Q17" s="1"/>
      <c r="S17" s="15"/>
      <c r="U17" s="11"/>
    </row>
    <row r="18" spans="6:23" ht="12.75">
      <c r="F18" s="75" t="s">
        <v>51</v>
      </c>
      <c r="I18" s="75" t="s">
        <v>51</v>
      </c>
      <c r="N18" s="3"/>
      <c r="P18" s="26"/>
      <c r="Q18" s="1"/>
      <c r="S18" s="15"/>
      <c r="U18" s="11"/>
      <c r="W18" s="57"/>
    </row>
    <row r="19" spans="1:22" ht="12.75">
      <c r="A19" s="2" t="s">
        <v>26</v>
      </c>
      <c r="F19" s="27">
        <f>SUM(F14:F18)</f>
        <v>240629.93</v>
      </c>
      <c r="I19" s="27">
        <f>SUM(I14:I18)</f>
        <v>253983</v>
      </c>
      <c r="P19" s="27"/>
      <c r="Q19" s="1"/>
      <c r="S19" s="15"/>
      <c r="U19" s="11"/>
      <c r="V19" s="3"/>
    </row>
    <row r="20" spans="1:21" ht="12.75" hidden="1">
      <c r="A20" s="2"/>
      <c r="F20" s="27"/>
      <c r="I20" s="27"/>
      <c r="P20" s="27"/>
      <c r="Q20" s="1"/>
      <c r="S20" s="15"/>
      <c r="U20" s="11"/>
    </row>
    <row r="21" spans="1:21" ht="12.75" hidden="1">
      <c r="A21" s="2" t="s">
        <v>27</v>
      </c>
      <c r="F21" s="27"/>
      <c r="I21" s="27"/>
      <c r="P21" s="27"/>
      <c r="Q21" s="1"/>
      <c r="S21" s="15"/>
      <c r="U21" s="11"/>
    </row>
    <row r="22" spans="1:21" ht="12.75" hidden="1">
      <c r="A22" s="9" t="s">
        <v>41</v>
      </c>
      <c r="F22" s="16" t="e">
        <f>#REF!</f>
        <v>#REF!</v>
      </c>
      <c r="I22" s="16" t="e">
        <f>#REF!</f>
        <v>#REF!</v>
      </c>
      <c r="P22" s="16"/>
      <c r="Q22" s="1"/>
      <c r="U22" s="11"/>
    </row>
    <row r="23" spans="1:21" ht="12.75">
      <c r="A23" s="9"/>
      <c r="F23" s="16"/>
      <c r="I23" s="16"/>
      <c r="P23" s="16"/>
      <c r="Q23" s="1"/>
      <c r="U23" s="11"/>
    </row>
    <row r="24" spans="1:23" ht="12.75">
      <c r="A24" s="2" t="s">
        <v>48</v>
      </c>
      <c r="F24" s="29"/>
      <c r="I24" s="29"/>
      <c r="P24" s="29"/>
      <c r="Q24" s="40" t="s">
        <v>51</v>
      </c>
      <c r="U24" s="11"/>
      <c r="W24" s="56"/>
    </row>
    <row r="25" spans="1:21" ht="12.75">
      <c r="A25" s="9" t="s">
        <v>44</v>
      </c>
      <c r="F25" s="76">
        <v>-109939</v>
      </c>
      <c r="I25" s="76">
        <v>-119939</v>
      </c>
      <c r="N25" s="3"/>
      <c r="P25" s="40"/>
      <c r="Q25" s="1"/>
      <c r="U25" s="11"/>
    </row>
    <row r="26" spans="6:21" ht="12.75">
      <c r="F26" s="27"/>
      <c r="I26" s="27"/>
      <c r="P26" s="27"/>
      <c r="Q26" s="1"/>
      <c r="S26" s="15"/>
      <c r="U26" s="11"/>
    </row>
    <row r="27" spans="1:21" ht="13.5" thickBot="1">
      <c r="A27" s="2" t="s">
        <v>28</v>
      </c>
      <c r="F27" s="30">
        <f>+F19+F25</f>
        <v>130690.93</v>
      </c>
      <c r="I27" s="30">
        <f>+I19+I25</f>
        <v>134044</v>
      </c>
      <c r="L27" s="58"/>
      <c r="M27" s="58"/>
      <c r="N27" s="58"/>
      <c r="O27" s="58"/>
      <c r="P27" s="26"/>
      <c r="Q27" s="1"/>
      <c r="S27" s="15"/>
      <c r="U27" s="11"/>
    </row>
    <row r="28" spans="1:21" ht="13.5" thickTop="1">
      <c r="A28" s="2"/>
      <c r="F28" s="26"/>
      <c r="I28" s="26"/>
      <c r="P28" s="26"/>
      <c r="Q28" s="1"/>
      <c r="S28" s="15"/>
      <c r="U28" s="11"/>
    </row>
    <row r="29" spans="1:21" ht="12.75">
      <c r="A29" s="2"/>
      <c r="F29" s="26"/>
      <c r="I29" s="26"/>
      <c r="P29" s="26"/>
      <c r="Q29" s="1"/>
      <c r="S29" s="15"/>
      <c r="U29" s="11"/>
    </row>
    <row r="30" spans="1:21" ht="12.75">
      <c r="A30" s="2" t="s">
        <v>29</v>
      </c>
      <c r="F30" s="26"/>
      <c r="I30" s="26"/>
      <c r="P30" s="26"/>
      <c r="S30" s="15"/>
      <c r="U30" s="11"/>
    </row>
    <row r="31" spans="1:21" ht="12.75">
      <c r="A31" s="3" t="s">
        <v>1</v>
      </c>
      <c r="F31" s="74">
        <v>395.19</v>
      </c>
      <c r="I31" s="74">
        <f>+house!J43</f>
        <v>0</v>
      </c>
      <c r="P31" s="20"/>
      <c r="S31" s="15"/>
      <c r="U31" s="11"/>
    </row>
    <row r="32" spans="1:21" ht="12.75">
      <c r="A32" t="s">
        <v>12</v>
      </c>
      <c r="F32" s="27">
        <v>8205.92</v>
      </c>
      <c r="I32" s="27">
        <f>+maintenance!J23</f>
        <v>7393</v>
      </c>
      <c r="P32" s="27"/>
      <c r="Q32" s="1"/>
      <c r="S32" s="15"/>
      <c r="U32" s="11"/>
    </row>
    <row r="33" spans="1:21" ht="12.75">
      <c r="A33" t="s">
        <v>35</v>
      </c>
      <c r="F33" s="27">
        <v>38955</v>
      </c>
      <c r="I33" s="27">
        <f>+maintenance!J46</f>
        <v>49812</v>
      </c>
      <c r="P33" s="27"/>
      <c r="Q33" s="1"/>
      <c r="S33" s="15"/>
      <c r="U33" s="11"/>
    </row>
    <row r="34" spans="1:21" ht="12.75">
      <c r="A34" t="s">
        <v>39</v>
      </c>
      <c r="F34" s="27">
        <v>83134.82</v>
      </c>
      <c r="I34" s="27">
        <f>+club!J43</f>
        <v>76839</v>
      </c>
      <c r="P34" s="27"/>
      <c r="Q34" s="1"/>
      <c r="S34" s="15"/>
      <c r="U34" s="11"/>
    </row>
    <row r="35" spans="1:21" ht="12.75">
      <c r="A35" s="33"/>
      <c r="B35" s="33"/>
      <c r="C35" s="33"/>
      <c r="D35" s="33"/>
      <c r="E35" s="33"/>
      <c r="F35" s="34"/>
      <c r="G35" s="33"/>
      <c r="H35" s="33"/>
      <c r="I35" s="34"/>
      <c r="J35" s="33"/>
      <c r="K35" s="33"/>
      <c r="L35" s="33"/>
      <c r="M35" s="33"/>
      <c r="N35" s="33"/>
      <c r="O35" s="33"/>
      <c r="P35" s="34"/>
      <c r="Q35" s="39"/>
      <c r="R35" s="33"/>
      <c r="S35" s="32"/>
      <c r="T35" s="13"/>
      <c r="U35" s="19"/>
    </row>
    <row r="36" spans="6:19" ht="13.5" thickBot="1">
      <c r="F36" s="30">
        <f>SUM(F31:F35)</f>
        <v>130690.93000000001</v>
      </c>
      <c r="I36" s="30">
        <f>SUM(I31:I35)</f>
        <v>134044</v>
      </c>
      <c r="L36" s="66" t="s">
        <v>51</v>
      </c>
      <c r="M36" s="58"/>
      <c r="N36" s="66" t="s">
        <v>51</v>
      </c>
      <c r="O36" s="58"/>
      <c r="P36" s="26"/>
      <c r="Q36" s="1"/>
      <c r="S36" s="15"/>
    </row>
    <row r="37" spans="9:16" ht="13.5" thickTop="1">
      <c r="I37" s="16"/>
      <c r="N37" s="65" t="s">
        <v>51</v>
      </c>
      <c r="P37" s="7"/>
    </row>
    <row r="38" spans="1:9" ht="12.75">
      <c r="A38" s="56" t="s">
        <v>55</v>
      </c>
      <c r="I38" s="16"/>
    </row>
    <row r="39" spans="1:9" ht="12.75">
      <c r="A39" s="3" t="s">
        <v>87</v>
      </c>
      <c r="I39" s="16"/>
    </row>
    <row r="40" spans="1:9" ht="12.75">
      <c r="A40" s="3" t="s">
        <v>88</v>
      </c>
      <c r="I40" s="16"/>
    </row>
    <row r="41" spans="1:9" ht="12.75">
      <c r="A41" s="3" t="s">
        <v>86</v>
      </c>
      <c r="I41" s="16"/>
    </row>
    <row r="42" ht="12.75">
      <c r="I42" s="16"/>
    </row>
    <row r="43" ht="12.75">
      <c r="I43" s="16"/>
    </row>
    <row r="46" spans="1:2" ht="14.25">
      <c r="A46" t="s">
        <v>64</v>
      </c>
      <c r="B46" s="86" t="s">
        <v>89</v>
      </c>
    </row>
    <row r="47" ht="14.25">
      <c r="B47" s="86"/>
    </row>
    <row r="48" ht="14.25">
      <c r="B48" s="86"/>
    </row>
    <row r="49" spans="1:2" ht="14.25">
      <c r="A49" s="3" t="s">
        <v>65</v>
      </c>
      <c r="B49" s="87">
        <v>44152</v>
      </c>
    </row>
    <row r="108" ht="13.5" thickBot="1">
      <c r="A108" s="30">
        <f>SUM(Q26:Q30)</f>
        <v>0</v>
      </c>
    </row>
    <row r="109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64" r:id="rId3"/>
  <headerFooter alignWithMargins="0">
    <oddHeader>&amp;C
</oddHeader>
    <oddFooter>&amp;CPage 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Coltherd</dc:creator>
  <cp:keywords/>
  <dc:description/>
  <cp:lastModifiedBy>Squires, Suzi (Staff)</cp:lastModifiedBy>
  <cp:lastPrinted>2019-09-02T12:53:23Z</cp:lastPrinted>
  <dcterms:created xsi:type="dcterms:W3CDTF">2000-09-07T20:50:12Z</dcterms:created>
  <dcterms:modified xsi:type="dcterms:W3CDTF">2021-04-23T09:48:07Z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0x010100E42B0A3BCFE5C2458BCB7FD120DF4A58</vt:lpwstr>
  </property>
</Properties>
</file>